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Z:\מזכירות\מזכירות -ראשי\פרוייקטים במעלה אדומים\מרכיבי ביטחון\מרכיבי הפרויקט\גידור\מכרז גידור\"/>
    </mc:Choice>
  </mc:AlternateContent>
  <xr:revisionPtr revIDLastSave="0" documentId="13_ncr:1_{9FC9B1A9-9262-4225-B0FB-C9370CB55FCB}" xr6:coauthVersionLast="47" xr6:coauthVersionMax="47" xr10:uidLastSave="{00000000-0000-0000-0000-000000000000}"/>
  <bookViews>
    <workbookView xWindow="1950" yWindow="1950" windowWidth="21600" windowHeight="11385" xr2:uid="{00000000-000D-0000-FFFF-FFFF00000000}"/>
  </bookViews>
  <sheets>
    <sheet name="גדרות_ביטחון_מעלה_אדומים_"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0" i="1" l="1"/>
  <c r="F79" i="1"/>
  <c r="F78" i="1"/>
  <c r="F81" i="1" s="1"/>
  <c r="F75" i="1"/>
  <c r="F76" i="1" s="1"/>
  <c r="F72" i="1"/>
  <c r="F73" i="1" s="1"/>
  <c r="F82" i="1" s="1"/>
  <c r="F83" i="1" s="1"/>
  <c r="F91" i="1" s="1"/>
  <c r="F64" i="1"/>
  <c r="F65" i="1" s="1"/>
  <c r="F66" i="1" s="1"/>
  <c r="F59" i="1"/>
  <c r="F58" i="1"/>
  <c r="F60" i="1" s="1"/>
  <c r="F61" i="1" s="1"/>
  <c r="F54" i="1"/>
  <c r="F53" i="1"/>
  <c r="F50" i="1"/>
  <c r="F51" i="1" s="1"/>
  <c r="F55" i="1" s="1"/>
  <c r="F67" i="1" s="1"/>
  <c r="F90" i="1" s="1"/>
  <c r="F42" i="1"/>
  <c r="F43" i="1" s="1"/>
  <c r="F44" i="1" s="1"/>
  <c r="F45" i="1" s="1"/>
  <c r="F89" i="1" s="1"/>
  <c r="F35" i="1"/>
  <c r="F34" i="1"/>
  <c r="F31" i="1"/>
  <c r="F32" i="1" s="1"/>
  <c r="F36" i="1" s="1"/>
  <c r="F37" i="1" s="1"/>
  <c r="F88" i="1" s="1"/>
  <c r="F23" i="1"/>
  <c r="F24" i="1" s="1"/>
  <c r="F20" i="1"/>
  <c r="F21" i="1" s="1"/>
  <c r="F25" i="1" s="1"/>
  <c r="F16" i="1"/>
  <c r="F17" i="1" s="1"/>
  <c r="F26" i="1" l="1"/>
  <c r="F87" i="1" s="1"/>
  <c r="F93" i="1" s="1"/>
  <c r="F94" i="1" l="1"/>
  <c r="F95" i="1" s="1"/>
  <c r="F96" i="1" s="1"/>
  <c r="F97" i="1" l="1"/>
  <c r="F98" i="1" s="1"/>
</calcChain>
</file>

<file path=xl/sharedStrings.xml><?xml version="1.0" encoding="utf-8"?>
<sst xmlns="http://schemas.openxmlformats.org/spreadsheetml/2006/main" count="294" uniqueCount="130">
  <si>
    <t xml:space="preserve">גדרות ביטחון - מעלה אדומים </t>
  </si>
  <si>
    <t>סעיף</t>
  </si>
  <si>
    <t>תאור</t>
  </si>
  <si>
    <t>יח'</t>
  </si>
  <si>
    <t>כמות</t>
  </si>
  <si>
    <t>00</t>
  </si>
  <si>
    <t>עבודות והערות כלליות</t>
  </si>
  <si>
    <t/>
  </si>
  <si>
    <t>00.00</t>
  </si>
  <si>
    <t>הערות כלליות</t>
  </si>
  <si>
    <t>00.00.010</t>
  </si>
  <si>
    <t>הערות לביצוע</t>
  </si>
  <si>
    <t>00.00.010.0002</t>
  </si>
  <si>
    <t xml:space="preserve">כל העבודות הם עד גמר מושלם לרבות ניקיון המקום והחזרת השטח נקי.למען הסר ספק : נקי יותר מלפני תחילת ביצוע </t>
  </si>
  <si>
    <t>00.00.010.0003</t>
  </si>
  <si>
    <t>גדרות ושערים - יבוצעו בצבע מידברי בגוון לפי בחירת המזמין הצביעה תהיה בתנור עם הגנת UV.</t>
  </si>
  <si>
    <t>00.00.010.0004</t>
  </si>
  <si>
    <t>באחריות הקבלן לקבל את אישור כל הגורמים הרלוונטים על עבודות הגידור המבוצעות .למען הסר ספק : באחריות הקבלן לתמחר את הסעיפים לפי מפרט פק"ר גם אם זה לא בא לידיי ביטוי בתיאור הסעיף.</t>
  </si>
  <si>
    <t>00.00.010.0005</t>
  </si>
  <si>
    <t>הקבלן נדרש לעבוד בהתאם למפרט המיוחד של פק"ר לעבודות גידור.</t>
  </si>
  <si>
    <t>00.00.010.0010</t>
  </si>
  <si>
    <t>לידיעה ולהבנה כי :הפרוייקט מוגבל בתקציב ואין אפשרות לחרוג, אי לכך העבודות יבוצעו בשני שלבים כאשר שלב ב' מותנה באישור תקציב נוסף. בהגשת הצעת מחיר זאת הקבלן מאשר כי הוא מודע ולא תהיה לו טענה ו/או דרישה בגלל זה.</t>
  </si>
  <si>
    <t>00.00.010.0015</t>
  </si>
  <si>
    <t>העבודות שיבוצעו בכל שלב:שלב ראשון יבוצעו מבנים: 01, 03, 08שלב שני יבוצעו מבנים: 07</t>
  </si>
  <si>
    <t>סה"כ להערות לביצוע</t>
  </si>
  <si>
    <t>סה"כ להערות כלליות</t>
  </si>
  <si>
    <t>00.01</t>
  </si>
  <si>
    <t>תוספות מחיר כלליות</t>
  </si>
  <si>
    <t>00.01.020</t>
  </si>
  <si>
    <t>אגרת הטמנה</t>
  </si>
  <si>
    <t>00.01.020.5040</t>
  </si>
  <si>
    <t>תשלום אגרה, לאתר מורשה ע"י הרשויות, עבור הטמנת פסולת מעורבת (פסולת במשקל מרחבי כולל של מעל 500 ק"ג/מ"ק ועד 900 ק"ג/מ"ק) ובתנאי שלא נאמר אחרת בחוזה. התשלום מותנה בהצגת אישור למפקח על ביצוע ההטמנה בפועל. עלויות הפינוי וההובלה לאתר המורשה נכללות בעבודות שבגינן נוצרו עודפי העפר והפסולת, ולכן אינן נכללות בסעיף. (סעיף זה אינו עבור מקרים של הטמנת פסולת תעשייתית). כמות החומר המוטמן נמדדת במ"ק</t>
  </si>
  <si>
    <t>מ"ק</t>
  </si>
  <si>
    <t>סה"כ לאגרת הטמנה</t>
  </si>
  <si>
    <t>00.01.021</t>
  </si>
  <si>
    <t>תוספת מחיר על סעיפי חוזה</t>
  </si>
  <si>
    <t>00.01.021.5041</t>
  </si>
  <si>
    <t>תוספת מחיר עבור עבודות ו/או כלים שלא באים לידי ביטוי בכתב הכמויות ונדרשים בביצוע</t>
  </si>
  <si>
    <t>קומפ</t>
  </si>
  <si>
    <t>סה"כ לתוספת מחיר על סעיפי חוזה</t>
  </si>
  <si>
    <t>סה"כ לתוספות מחיר כלליות</t>
  </si>
  <si>
    <t>סה"כ לעבודות והערות כלליות</t>
  </si>
  <si>
    <t>02</t>
  </si>
  <si>
    <t>רחוב הצלף</t>
  </si>
  <si>
    <t>02.44</t>
  </si>
  <si>
    <t>גידור</t>
  </si>
  <si>
    <t>02.44.011</t>
  </si>
  <si>
    <t>גדרות מתיל, רשת</t>
  </si>
  <si>
    <t>02.44.011.0148</t>
  </si>
  <si>
    <t>גדר תלתלית מותקנת בחלק העליון או התחתון של גדר קיימת (הנמדדת בנפרד) או קשורה לחוט מתיחה, הגדר עשויה מתלתל (קונצרטינה) מגולוון, דגם "תלתל" או ש"ע בקוטר 70 ס"מ, לרבות "סכינים"</t>
  </si>
  <si>
    <t>מ'</t>
  </si>
  <si>
    <t>סה"כ לגדרות מתיל, רשת</t>
  </si>
  <si>
    <t>02.44.013</t>
  </si>
  <si>
    <t>גדרות ומעקות מרשתות פלדה מרותכות</t>
  </si>
  <si>
    <t>02.44.013.0031</t>
  </si>
  <si>
    <t>גדר רשת מרותכת מחוטי פלדה קשה דגם "יהודה רשתות" או ש"ע מאושר בגובה כולל של 2.50 מ' מפני הקרקע, בתוספת מעקם עילי מעל גובה 2.0 מ' בזווית °45 ובאורך 50 ס"מ. משבצות 150/50/4.5 מ"מ ועמודים מפרופיל 80/40/2.2 מ"מ או 60/60/2.2 מ"מ כל 2.95 מ', לרבות תמיכות כל עמוד חמישי, כיפות ואביזרי חיבור מנירוסטה ויסודות בטון בודדים</t>
  </si>
  <si>
    <t>סה"כ לגדרות ומעקות מרשתות פלדה מרותכות</t>
  </si>
  <si>
    <t>סה"כ לגידור</t>
  </si>
  <si>
    <t>סה"כ לרחוב הצלף</t>
  </si>
  <si>
    <t>03</t>
  </si>
  <si>
    <t>טרמינל 481</t>
  </si>
  <si>
    <t>03.44</t>
  </si>
  <si>
    <t>03.44.012</t>
  </si>
  <si>
    <t>גדרות מוסדיות מפרופילי פלדה</t>
  </si>
  <si>
    <t>03.44.012.0014</t>
  </si>
  <si>
    <t>גדר דגם "גדרות יהודה" או ש"ע בגובה כולל של 2.50 מ' עשויה מפרופילים ניצבים 25/25/1.5 מ"מ בגובה 2.0 מ' בתוספת קרן באורך 0.5 מ' במרווח של 99 מ"מ, שני פרופילים אופקיים 60/40/2 מ"מ, ועמודים מפרופיל 60/60/2 מ"מ או 80/40/2 ס"מ כל 3.0 מ', לרבות יסודות בטון בודדים</t>
  </si>
  <si>
    <t>סה"כ לגדרות מוסדיות מפרופילי פלדה</t>
  </si>
  <si>
    <t>סה"כ לטרמינל 481</t>
  </si>
  <si>
    <t>04</t>
  </si>
  <si>
    <t>רחוב פרי מגדים</t>
  </si>
  <si>
    <t>04.44</t>
  </si>
  <si>
    <t>04.44.012</t>
  </si>
  <si>
    <t>04.44.012.0014</t>
  </si>
  <si>
    <t>04.44.032</t>
  </si>
  <si>
    <t>שערים מרשתות מרותכות</t>
  </si>
  <si>
    <t>04.44.032.0011</t>
  </si>
  <si>
    <t>שער פשפש חד כנפי מגולוון דגם "מעין חרוד משופר" או "סביונית" או "סיון" או ש"ע במידות 120/200 ס"מ מסגרת מצינור קוטר 2.2/"1/4 1 ורשת מרותכת 50/150/5 מ"מ, לרבות עמודי שער מצינור מגולוון קוטר 2.2/"2 בריח ואוזניים למנעול תלייה ויסודות בטון במידות 50/50/70 ס"מ</t>
  </si>
  <si>
    <t>סה"כ לשערים מרשתות מרותכות</t>
  </si>
  <si>
    <t>04.60</t>
  </si>
  <si>
    <t>מחירי שעות עבודה ושכירת ציוד</t>
  </si>
  <si>
    <t>04.60.030</t>
  </si>
  <si>
    <t>ש"ע לשכירת ציוד מכני הנדסי, רכב משא ומיכליות מים</t>
  </si>
  <si>
    <t>04.60.030.0190</t>
  </si>
  <si>
    <t>מחפרון זעיר עם כף, פטיש שבירה ומקדח קרקע, במשקל מעל 2.5 טון ועד 3.0 טון, 20-23 כ"ס </t>
  </si>
  <si>
    <t>י"ע</t>
  </si>
  <si>
    <t>04.60.030.0601</t>
  </si>
  <si>
    <t>משאית מנוף 23-30 טון, אורך זרוע 15-20 מ' (כושר הרמה לפי מפרט היצרן). המחיר הינו ליום עבודה של 8 שעות מרגע ההגעה לאתר</t>
  </si>
  <si>
    <t>סה"כ לש"ע לשכירת ציוד מכני הנדסי, רכב משא ומיכליות מים</t>
  </si>
  <si>
    <t>סה"כ למחירי שעות עבודה ושכירת ציוד</t>
  </si>
  <si>
    <t>04.99</t>
  </si>
  <si>
    <t>תוספת עבור מורכבות ביצוע</t>
  </si>
  <si>
    <t>04.99.010</t>
  </si>
  <si>
    <t>תוספת מחיר</t>
  </si>
  <si>
    <t>04.99.010.0602</t>
  </si>
  <si>
    <t>תוספת מחיר עבור מורכבות הביצוע</t>
  </si>
  <si>
    <t>סה"כ לתוספת מחיר</t>
  </si>
  <si>
    <t>סה"כ לתוספת עבור מורכבות ביצוע</t>
  </si>
  <si>
    <t>סה"כ לרחוב פרי מגדים</t>
  </si>
  <si>
    <t>05</t>
  </si>
  <si>
    <t>רחוב המייסדים</t>
  </si>
  <si>
    <t>05.44</t>
  </si>
  <si>
    <t>05.44.010</t>
  </si>
  <si>
    <t>עבודות הכנה ופירוק</t>
  </si>
  <si>
    <t>05.44.010.0510</t>
  </si>
  <si>
    <t>פירוק גדר רשת בגובה עד 2 מ'</t>
  </si>
  <si>
    <t>סה"כ לעבודות הכנה ופירוק</t>
  </si>
  <si>
    <t>05.44.013</t>
  </si>
  <si>
    <t>05.44.013.0031</t>
  </si>
  <si>
    <t>05.44.032</t>
  </si>
  <si>
    <t>05.44.032.0011</t>
  </si>
  <si>
    <t>שער פשפש חד כנפי מגולוון דגם "יהודה רשתות" או ש"ע במידות 120/200 ס"מ מסגרת מצינור קוטר 2.2/"1/4 1 ורשת מרותכת 50/150/5 מ"מ, לרבות עמודי שער מצינור מגולוון קוטר 80/40/2 מ"מ בריח ואוזניים למנעול תלייה ויסודות בטון במידות 50/60/70 ס"מ, לרבות קרן .</t>
  </si>
  <si>
    <t>05.44.032.0028</t>
  </si>
  <si>
    <t>שער דו כנפי מגולוון במידות 300/200 ס"מ מסגרת מפרופיל 60/60/2.2 מ"מ, פרופילי חלוקה 60/60/2.2 מ"מ ורשת מרותכת 50/200/4.5 מ"מ, לרבות עמודי שער מפרופיל 150/150/4 מ"מ, בריח למנעול תלייה ובריחים לקרקע ויסודות בטון במידות 60/60/80 ס"מ, לרבות קרן</t>
  </si>
  <si>
    <t>05.44.032.0520</t>
  </si>
  <si>
    <t>תוספת לשער דו כנפי מגולוון עשוי מרשתות מרותכות (כמפורט בסעיפים בתת פרק 44.032), עבור שער במידה גדולה מהמצויין בסעיף</t>
  </si>
  <si>
    <t>מ"ר</t>
  </si>
  <si>
    <t>סה"כ לרחוב המייסדים</t>
  </si>
  <si>
    <t xml:space="preserve">סה"כ לגדרות ביטחון - מעלה אדומים </t>
  </si>
  <si>
    <t>00 - עבודות והערות כלליות</t>
  </si>
  <si>
    <t>02 - רחוב הצלף</t>
  </si>
  <si>
    <t>03 - טרמינל 481</t>
  </si>
  <si>
    <t>04 - רחוב פרי מגדים</t>
  </si>
  <si>
    <t>05 - רחוב המייסדים</t>
  </si>
  <si>
    <t>סה"כ לבסיס</t>
  </si>
  <si>
    <t>הנחת מכרז (15%)</t>
  </si>
  <si>
    <t>סה"כ אחרי הנחות</t>
  </si>
  <si>
    <t>סה"כ עלות</t>
  </si>
  <si>
    <t>מע"מ בשיעור 18%</t>
  </si>
  <si>
    <t>מחיר</t>
  </si>
  <si>
    <t xml:space="preserve">סה"כ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</si>
</sst>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Calibri"/>
    </font>
    <font>
      <sz val="12"/>
      <color rgb="FF0000FF"/>
      <name val="Calibri"/>
      <family val="2"/>
    </font>
    <font>
      <b/>
      <sz val="11"/>
      <name val="Calibri"/>
      <family val="2"/>
    </font>
    <font>
      <b/>
      <sz val="16"/>
      <color rgb="FF0000FF"/>
      <name val="Calibri"/>
      <family val="2"/>
    </font>
  </fonts>
  <fills count="3">
    <fill>
      <patternFill patternType="none"/>
    </fill>
    <fill>
      <patternFill patternType="gray125"/>
    </fill>
    <fill>
      <patternFill patternType="solid">
        <fgColor rgb="FFC8C8C8"/>
      </patternFill>
    </fill>
  </fills>
  <borders count="6">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double">
        <color rgb="FF008000"/>
      </top>
      <bottom style="double">
        <color rgb="FF008000"/>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applyAlignment="1">
      <alignment horizontal="right"/>
    </xf>
    <xf numFmtId="0" fontId="1" fillId="0" borderId="0" xfId="0" applyFont="1"/>
    <xf numFmtId="0" fontId="0" fillId="0" borderId="0" xfId="0" applyAlignment="1">
      <alignment shrinkToFit="1"/>
    </xf>
    <xf numFmtId="0" fontId="0" fillId="2" borderId="3" xfId="0" applyFill="1" applyBorder="1" applyAlignment="1">
      <alignment horizontal="right"/>
    </xf>
    <xf numFmtId="0" fontId="0" fillId="0" borderId="1" xfId="0" applyBorder="1" applyAlignment="1">
      <alignment shrinkToFit="1"/>
    </xf>
    <xf numFmtId="0" fontId="0" fillId="0" borderId="2" xfId="0" applyBorder="1" applyAlignment="1">
      <alignment shrinkToFit="1"/>
    </xf>
    <xf numFmtId="0" fontId="0" fillId="2" borderId="3" xfId="0" applyFill="1" applyBorder="1" applyAlignment="1">
      <alignment horizontal="right" shrinkToFit="1"/>
    </xf>
    <xf numFmtId="0" fontId="1" fillId="0" borderId="2" xfId="0" applyFont="1" applyBorder="1" applyAlignment="1">
      <alignment shrinkToFit="1"/>
    </xf>
    <xf numFmtId="0" fontId="0" fillId="0" borderId="4" xfId="0" applyBorder="1" applyAlignment="1">
      <alignment shrinkToFit="1"/>
    </xf>
    <xf numFmtId="0" fontId="0" fillId="0" borderId="0" xfId="0" applyAlignment="1">
      <alignment horizontal="left"/>
    </xf>
    <xf numFmtId="0" fontId="0" fillId="0" borderId="1" xfId="0" applyBorder="1" applyAlignment="1">
      <alignment horizontal="left"/>
    </xf>
    <xf numFmtId="0" fontId="0" fillId="0" borderId="2" xfId="0" applyBorder="1" applyAlignment="1">
      <alignment horizontal="left"/>
    </xf>
    <xf numFmtId="0" fontId="0" fillId="2" borderId="3" xfId="0" applyFill="1" applyBorder="1" applyAlignment="1">
      <alignment horizontal="left"/>
    </xf>
    <xf numFmtId="49" fontId="1" fillId="0" borderId="2" xfId="0" applyNumberFormat="1" applyFont="1" applyBorder="1" applyAlignment="1">
      <alignment horizontal="left"/>
    </xf>
    <xf numFmtId="49" fontId="0" fillId="0" borderId="2" xfId="0" applyNumberFormat="1" applyBorder="1" applyAlignment="1">
      <alignment horizontal="left"/>
    </xf>
    <xf numFmtId="49" fontId="2" fillId="0" borderId="2" xfId="0" applyNumberFormat="1" applyFont="1" applyBorder="1" applyAlignment="1">
      <alignment horizontal="left"/>
    </xf>
    <xf numFmtId="49" fontId="2" fillId="0" borderId="4" xfId="0" applyNumberFormat="1" applyFont="1" applyBorder="1" applyAlignment="1">
      <alignment horizontal="left"/>
    </xf>
    <xf numFmtId="4" fontId="0" fillId="2" borderId="3" xfId="0" applyNumberFormat="1" applyFill="1" applyBorder="1" applyAlignment="1">
      <alignment horizontal="right"/>
    </xf>
    <xf numFmtId="4" fontId="0" fillId="0" borderId="0" xfId="0" applyNumberFormat="1" applyAlignment="1">
      <alignment horizontal="right"/>
    </xf>
    <xf numFmtId="4" fontId="0" fillId="0" borderId="1" xfId="0" applyNumberFormat="1" applyBorder="1" applyAlignment="1">
      <alignment horizontal="right"/>
    </xf>
    <xf numFmtId="4" fontId="0" fillId="0" borderId="2" xfId="0" applyNumberFormat="1" applyBorder="1" applyAlignment="1">
      <alignment horizontal="right"/>
    </xf>
    <xf numFmtId="4" fontId="1" fillId="0" borderId="2" xfId="0" applyNumberFormat="1" applyFont="1" applyBorder="1" applyAlignment="1">
      <alignment horizontal="right"/>
    </xf>
    <xf numFmtId="4" fontId="0" fillId="0" borderId="4" xfId="0" applyNumberFormat="1" applyBorder="1" applyAlignment="1">
      <alignment horizontal="right"/>
    </xf>
    <xf numFmtId="0" fontId="0" fillId="0" borderId="1" xfId="0" applyBorder="1" applyAlignment="1">
      <alignment horizontal="right"/>
    </xf>
    <xf numFmtId="0" fontId="0" fillId="0" borderId="2" xfId="0" applyBorder="1" applyAlignment="1">
      <alignment horizontal="right"/>
    </xf>
    <xf numFmtId="0" fontId="1" fillId="0" borderId="2" xfId="0" applyFont="1" applyBorder="1" applyAlignment="1">
      <alignment horizontal="right"/>
    </xf>
    <xf numFmtId="0" fontId="0" fillId="0" borderId="4" xfId="0" applyBorder="1" applyAlignment="1">
      <alignment horizontal="right"/>
    </xf>
    <xf numFmtId="4" fontId="2" fillId="0" borderId="2" xfId="0" applyNumberFormat="1" applyFont="1" applyBorder="1" applyAlignment="1">
      <alignment horizontal="right"/>
    </xf>
    <xf numFmtId="4" fontId="2" fillId="0" borderId="4" xfId="0" applyNumberFormat="1" applyFont="1" applyBorder="1" applyAlignment="1">
      <alignment horizontal="right"/>
    </xf>
    <xf numFmtId="4" fontId="1" fillId="0" borderId="0" xfId="0" applyNumberFormat="1" applyFont="1" applyAlignment="1">
      <alignment horizontal="right"/>
    </xf>
    <xf numFmtId="0" fontId="3" fillId="0" borderId="1" xfId="0" applyFont="1" applyBorder="1" applyAlignment="1">
      <alignment horizontal="right" wrapText="1"/>
    </xf>
    <xf numFmtId="0" fontId="0" fillId="0" borderId="2" xfId="0" applyBorder="1" applyAlignment="1">
      <alignment wrapText="1"/>
    </xf>
    <xf numFmtId="0" fontId="0" fillId="2" borderId="3" xfId="0" applyFill="1" applyBorder="1" applyAlignment="1">
      <alignment horizontal="right" wrapText="1"/>
    </xf>
    <xf numFmtId="0" fontId="1" fillId="0" borderId="2" xfId="0" applyFont="1" applyBorder="1" applyAlignment="1">
      <alignment wrapText="1"/>
    </xf>
    <xf numFmtId="0" fontId="2" fillId="0" borderId="2" xfId="0" applyFont="1" applyBorder="1" applyAlignment="1">
      <alignment wrapText="1"/>
    </xf>
    <xf numFmtId="0" fontId="2" fillId="0" borderId="4" xfId="0" applyFont="1" applyBorder="1" applyAlignment="1">
      <alignment wrapText="1"/>
    </xf>
    <xf numFmtId="0" fontId="0" fillId="0" borderId="0" xfId="0" applyAlignment="1">
      <alignment wrapText="1"/>
    </xf>
    <xf numFmtId="0" fontId="0" fillId="0" borderId="5" xfId="0" applyBorder="1" applyProtection="1">
      <protection locked="0"/>
    </xf>
    <xf numFmtId="4" fontId="0" fillId="2" borderId="5" xfId="0" applyNumberFormat="1" applyFill="1" applyBorder="1" applyAlignment="1" applyProtection="1">
      <alignment horizontal="right"/>
      <protection locked="0"/>
    </xf>
    <xf numFmtId="0" fontId="1" fillId="0" borderId="5" xfId="0" applyFont="1" applyBorder="1" applyProtection="1">
      <protection locked="0"/>
    </xf>
    <xf numFmtId="0" fontId="0" fillId="0" borderId="0" xfId="0"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של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98"/>
  <sheetViews>
    <sheetView rightToLeft="1" tabSelected="1" workbookViewId="0">
      <selection activeCell="C12" sqref="C12"/>
    </sheetView>
  </sheetViews>
  <sheetFormatPr defaultRowHeight="15" x14ac:dyDescent="0.25"/>
  <cols>
    <col min="1" max="1" width="13.140625" style="10" customWidth="1"/>
    <col min="2" max="2" width="70" style="37" customWidth="1"/>
    <col min="3" max="3" width="9.140625" style="3" customWidth="1"/>
    <col min="4" max="4" width="9.140625" style="19" customWidth="1"/>
    <col min="5" max="5" width="9.140625" style="1" hidden="1" customWidth="1"/>
    <col min="6" max="6" width="17" style="19" hidden="1" customWidth="1"/>
    <col min="7" max="7" width="9.140625" style="19" hidden="1" customWidth="1"/>
    <col min="8" max="9" width="9.140625" style="41"/>
  </cols>
  <sheetData>
    <row r="2" spans="1:9" ht="21" x14ac:dyDescent="0.35">
      <c r="A2" s="11"/>
      <c r="B2" s="31" t="s">
        <v>0</v>
      </c>
      <c r="C2" s="5"/>
      <c r="D2" s="20"/>
      <c r="E2" s="24"/>
      <c r="F2" s="20"/>
      <c r="H2" s="38"/>
      <c r="I2" s="38"/>
    </row>
    <row r="3" spans="1:9" x14ac:dyDescent="0.25">
      <c r="A3" s="12"/>
      <c r="B3" s="32"/>
      <c r="C3" s="6"/>
      <c r="D3" s="21"/>
      <c r="E3" s="25"/>
      <c r="F3" s="21"/>
      <c r="H3" s="38"/>
      <c r="I3" s="38"/>
    </row>
    <row r="4" spans="1:9" ht="15.75" thickBot="1" x14ac:dyDescent="0.3">
      <c r="A4" s="12"/>
      <c r="B4" s="32"/>
      <c r="C4" s="6"/>
      <c r="D4" s="21"/>
      <c r="E4" s="25"/>
      <c r="F4" s="21"/>
      <c r="H4" s="38"/>
      <c r="I4" s="38"/>
    </row>
    <row r="5" spans="1:9" ht="16.5" thickTop="1" thickBot="1" x14ac:dyDescent="0.3">
      <c r="A5" s="13" t="s">
        <v>1</v>
      </c>
      <c r="B5" s="33" t="s">
        <v>2</v>
      </c>
      <c r="C5" s="7" t="s">
        <v>3</v>
      </c>
      <c r="D5" s="18" t="s">
        <v>4</v>
      </c>
      <c r="E5" s="4"/>
      <c r="F5" s="18"/>
      <c r="H5" s="39" t="s">
        <v>128</v>
      </c>
      <c r="I5" s="39" t="s">
        <v>129</v>
      </c>
    </row>
    <row r="6" spans="1:9" ht="15.75" thickTop="1" x14ac:dyDescent="0.25">
      <c r="A6" s="12"/>
      <c r="B6" s="32"/>
      <c r="C6" s="6"/>
      <c r="D6" s="21"/>
      <c r="E6" s="25"/>
      <c r="F6" s="21"/>
      <c r="H6" s="38"/>
      <c r="I6" s="38"/>
    </row>
    <row r="7" spans="1:9" s="2" customFormat="1" ht="15.75" x14ac:dyDescent="0.25">
      <c r="A7" s="14" t="s">
        <v>5</v>
      </c>
      <c r="B7" s="34" t="s">
        <v>6</v>
      </c>
      <c r="C7" s="8" t="s">
        <v>7</v>
      </c>
      <c r="D7" s="22" t="s">
        <v>7</v>
      </c>
      <c r="E7" s="26" t="s">
        <v>7</v>
      </c>
      <c r="F7" s="22" t="s">
        <v>7</v>
      </c>
      <c r="G7" s="30"/>
      <c r="H7" s="40"/>
      <c r="I7" s="40"/>
    </row>
    <row r="8" spans="1:9" s="2" customFormat="1" ht="15.75" x14ac:dyDescent="0.25">
      <c r="A8" s="14" t="s">
        <v>8</v>
      </c>
      <c r="B8" s="34" t="s">
        <v>9</v>
      </c>
      <c r="C8" s="8" t="s">
        <v>7</v>
      </c>
      <c r="D8" s="22" t="s">
        <v>7</v>
      </c>
      <c r="E8" s="26" t="s">
        <v>7</v>
      </c>
      <c r="F8" s="22" t="s">
        <v>7</v>
      </c>
      <c r="G8" s="30"/>
      <c r="H8" s="40"/>
      <c r="I8" s="40"/>
    </row>
    <row r="9" spans="1:9" s="2" customFormat="1" ht="15.75" x14ac:dyDescent="0.25">
      <c r="A9" s="14" t="s">
        <v>10</v>
      </c>
      <c r="B9" s="34" t="s">
        <v>11</v>
      </c>
      <c r="C9" s="8" t="s">
        <v>7</v>
      </c>
      <c r="D9" s="22" t="s">
        <v>7</v>
      </c>
      <c r="E9" s="26" t="s">
        <v>7</v>
      </c>
      <c r="F9" s="22" t="s">
        <v>7</v>
      </c>
      <c r="G9" s="30"/>
      <c r="H9" s="40"/>
      <c r="I9" s="40"/>
    </row>
    <row r="10" spans="1:9" ht="30" x14ac:dyDescent="0.25">
      <c r="A10" s="15" t="s">
        <v>12</v>
      </c>
      <c r="B10" s="32" t="s">
        <v>13</v>
      </c>
      <c r="C10" s="6"/>
      <c r="D10" s="21"/>
      <c r="E10" s="25"/>
      <c r="F10" s="21"/>
      <c r="H10" s="38"/>
      <c r="I10" s="38"/>
    </row>
    <row r="11" spans="1:9" ht="30" x14ac:dyDescent="0.25">
      <c r="A11" s="15" t="s">
        <v>14</v>
      </c>
      <c r="B11" s="32" t="s">
        <v>15</v>
      </c>
      <c r="C11" s="6"/>
      <c r="D11" s="21"/>
      <c r="E11" s="25"/>
      <c r="F11" s="21"/>
      <c r="H11" s="38"/>
      <c r="I11" s="38"/>
    </row>
    <row r="12" spans="1:9" ht="45" x14ac:dyDescent="0.25">
      <c r="A12" s="15" t="s">
        <v>16</v>
      </c>
      <c r="B12" s="32" t="s">
        <v>17</v>
      </c>
      <c r="C12" s="6"/>
      <c r="D12" s="21"/>
      <c r="E12" s="25"/>
      <c r="F12" s="21"/>
      <c r="H12" s="38"/>
      <c r="I12" s="38"/>
    </row>
    <row r="13" spans="1:9" x14ac:dyDescent="0.25">
      <c r="A13" s="15" t="s">
        <v>18</v>
      </c>
      <c r="B13" s="32" t="s">
        <v>19</v>
      </c>
      <c r="C13" s="6"/>
      <c r="D13" s="21"/>
      <c r="E13" s="25"/>
      <c r="F13" s="21"/>
      <c r="H13" s="38"/>
      <c r="I13" s="38"/>
    </row>
    <row r="14" spans="1:9" ht="45" x14ac:dyDescent="0.25">
      <c r="A14" s="15" t="s">
        <v>20</v>
      </c>
      <c r="B14" s="32" t="s">
        <v>21</v>
      </c>
      <c r="C14" s="6"/>
      <c r="D14" s="21"/>
      <c r="E14" s="25"/>
      <c r="F14" s="21"/>
      <c r="H14" s="38"/>
      <c r="I14" s="38"/>
    </row>
    <row r="15" spans="1:9" x14ac:dyDescent="0.25">
      <c r="A15" s="15" t="s">
        <v>22</v>
      </c>
      <c r="B15" s="32" t="s">
        <v>23</v>
      </c>
      <c r="C15" s="6"/>
      <c r="D15" s="21"/>
      <c r="E15" s="25"/>
      <c r="F15" s="21"/>
      <c r="H15" s="38"/>
      <c r="I15" s="38"/>
    </row>
    <row r="16" spans="1:9" x14ac:dyDescent="0.25">
      <c r="A16" s="16" t="s">
        <v>7</v>
      </c>
      <c r="B16" s="35" t="s">
        <v>24</v>
      </c>
      <c r="C16" s="6"/>
      <c r="D16" s="21"/>
      <c r="E16" s="25"/>
      <c r="F16" s="28">
        <f>SUM(F10:F15)</f>
        <v>0</v>
      </c>
      <c r="H16" s="38"/>
      <c r="I16" s="38"/>
    </row>
    <row r="17" spans="1:9" x14ac:dyDescent="0.25">
      <c r="A17" s="16" t="s">
        <v>7</v>
      </c>
      <c r="B17" s="35" t="s">
        <v>25</v>
      </c>
      <c r="C17" s="6"/>
      <c r="D17" s="21"/>
      <c r="E17" s="25"/>
      <c r="F17" s="28">
        <f>SUM(F16)</f>
        <v>0</v>
      </c>
      <c r="H17" s="38"/>
      <c r="I17" s="38"/>
    </row>
    <row r="18" spans="1:9" s="2" customFormat="1" ht="15.75" x14ac:dyDescent="0.25">
      <c r="A18" s="14" t="s">
        <v>26</v>
      </c>
      <c r="B18" s="34" t="s">
        <v>27</v>
      </c>
      <c r="C18" s="8" t="s">
        <v>7</v>
      </c>
      <c r="D18" s="22" t="s">
        <v>7</v>
      </c>
      <c r="E18" s="26" t="s">
        <v>7</v>
      </c>
      <c r="F18" s="22" t="s">
        <v>7</v>
      </c>
      <c r="G18" s="30"/>
      <c r="H18" s="40"/>
      <c r="I18" s="40"/>
    </row>
    <row r="19" spans="1:9" s="2" customFormat="1" ht="15.75" x14ac:dyDescent="0.25">
      <c r="A19" s="14" t="s">
        <v>28</v>
      </c>
      <c r="B19" s="34" t="s">
        <v>29</v>
      </c>
      <c r="C19" s="8" t="s">
        <v>7</v>
      </c>
      <c r="D19" s="22" t="s">
        <v>7</v>
      </c>
      <c r="E19" s="26" t="s">
        <v>7</v>
      </c>
      <c r="F19" s="22" t="s">
        <v>7</v>
      </c>
      <c r="G19" s="30"/>
      <c r="H19" s="40"/>
      <c r="I19" s="40"/>
    </row>
    <row r="20" spans="1:9" ht="90" x14ac:dyDescent="0.25">
      <c r="A20" s="15" t="s">
        <v>30</v>
      </c>
      <c r="B20" s="32" t="s">
        <v>31</v>
      </c>
      <c r="C20" s="6" t="s">
        <v>32</v>
      </c>
      <c r="D20" s="21">
        <v>100</v>
      </c>
      <c r="E20" s="25">
        <v>130</v>
      </c>
      <c r="F20" s="21">
        <f>MMULT(D20,E20)</f>
        <v>13000</v>
      </c>
      <c r="H20" s="38"/>
      <c r="I20" s="38"/>
    </row>
    <row r="21" spans="1:9" x14ac:dyDescent="0.25">
      <c r="A21" s="16" t="s">
        <v>7</v>
      </c>
      <c r="B21" s="35" t="s">
        <v>33</v>
      </c>
      <c r="C21" s="6"/>
      <c r="D21" s="21"/>
      <c r="E21" s="25"/>
      <c r="F21" s="28">
        <f>SUM(F20:F20)</f>
        <v>13000</v>
      </c>
      <c r="H21" s="38"/>
      <c r="I21" s="38"/>
    </row>
    <row r="22" spans="1:9" s="2" customFormat="1" ht="15.75" x14ac:dyDescent="0.25">
      <c r="A22" s="14" t="s">
        <v>34</v>
      </c>
      <c r="B22" s="34" t="s">
        <v>35</v>
      </c>
      <c r="C22" s="8" t="s">
        <v>7</v>
      </c>
      <c r="D22" s="22" t="s">
        <v>7</v>
      </c>
      <c r="E22" s="26" t="s">
        <v>7</v>
      </c>
      <c r="F22" s="22" t="s">
        <v>7</v>
      </c>
      <c r="G22" s="30"/>
      <c r="H22" s="40"/>
      <c r="I22" s="40"/>
    </row>
    <row r="23" spans="1:9" x14ac:dyDescent="0.25">
      <c r="A23" s="15" t="s">
        <v>36</v>
      </c>
      <c r="B23" s="32" t="s">
        <v>37</v>
      </c>
      <c r="C23" s="6" t="s">
        <v>38</v>
      </c>
      <c r="D23" s="21">
        <v>1</v>
      </c>
      <c r="E23" s="25">
        <v>20000</v>
      </c>
      <c r="F23" s="21">
        <f>MMULT(D23,E23)</f>
        <v>20000</v>
      </c>
      <c r="H23" s="38"/>
      <c r="I23" s="38"/>
    </row>
    <row r="24" spans="1:9" x14ac:dyDescent="0.25">
      <c r="A24" s="16" t="s">
        <v>7</v>
      </c>
      <c r="B24" s="35" t="s">
        <v>39</v>
      </c>
      <c r="C24" s="6"/>
      <c r="D24" s="21"/>
      <c r="E24" s="25"/>
      <c r="F24" s="28">
        <f>SUM(F23:F23)</f>
        <v>20000</v>
      </c>
      <c r="H24" s="38"/>
      <c r="I24" s="38"/>
    </row>
    <row r="25" spans="1:9" x14ac:dyDescent="0.25">
      <c r="A25" s="16" t="s">
        <v>7</v>
      </c>
      <c r="B25" s="35" t="s">
        <v>40</v>
      </c>
      <c r="C25" s="6"/>
      <c r="D25" s="21"/>
      <c r="E25" s="25"/>
      <c r="F25" s="28">
        <f>SUM(F21,F24)</f>
        <v>33000</v>
      </c>
      <c r="H25" s="38"/>
      <c r="I25" s="38"/>
    </row>
    <row r="26" spans="1:9" x14ac:dyDescent="0.25">
      <c r="A26" s="16" t="s">
        <v>7</v>
      </c>
      <c r="B26" s="35" t="s">
        <v>41</v>
      </c>
      <c r="C26" s="6"/>
      <c r="D26" s="21"/>
      <c r="E26" s="25"/>
      <c r="F26" s="28">
        <f>SUM(F17,F25)</f>
        <v>33000</v>
      </c>
      <c r="H26" s="38"/>
      <c r="I26" s="38"/>
    </row>
    <row r="27" spans="1:9" x14ac:dyDescent="0.25">
      <c r="A27" s="12"/>
      <c r="B27" s="32"/>
      <c r="C27" s="6"/>
      <c r="D27" s="21"/>
      <c r="E27" s="25"/>
      <c r="F27" s="21"/>
      <c r="H27" s="38"/>
      <c r="I27" s="38"/>
    </row>
    <row r="28" spans="1:9" s="2" customFormat="1" ht="15.75" x14ac:dyDescent="0.25">
      <c r="A28" s="14" t="s">
        <v>42</v>
      </c>
      <c r="B28" s="34" t="s">
        <v>43</v>
      </c>
      <c r="C28" s="8" t="s">
        <v>7</v>
      </c>
      <c r="D28" s="22" t="s">
        <v>7</v>
      </c>
      <c r="E28" s="26" t="s">
        <v>7</v>
      </c>
      <c r="F28" s="22" t="s">
        <v>7</v>
      </c>
      <c r="G28" s="30"/>
      <c r="H28" s="40"/>
      <c r="I28" s="40"/>
    </row>
    <row r="29" spans="1:9" s="2" customFormat="1" ht="15.75" x14ac:dyDescent="0.25">
      <c r="A29" s="14" t="s">
        <v>44</v>
      </c>
      <c r="B29" s="34" t="s">
        <v>45</v>
      </c>
      <c r="C29" s="8" t="s">
        <v>7</v>
      </c>
      <c r="D29" s="22" t="s">
        <v>7</v>
      </c>
      <c r="E29" s="26" t="s">
        <v>7</v>
      </c>
      <c r="F29" s="22" t="s">
        <v>7</v>
      </c>
      <c r="G29" s="30"/>
      <c r="H29" s="40"/>
      <c r="I29" s="40"/>
    </row>
    <row r="30" spans="1:9" s="2" customFormat="1" ht="15.75" x14ac:dyDescent="0.25">
      <c r="A30" s="14" t="s">
        <v>46</v>
      </c>
      <c r="B30" s="34" t="s">
        <v>47</v>
      </c>
      <c r="C30" s="8" t="s">
        <v>7</v>
      </c>
      <c r="D30" s="22" t="s">
        <v>7</v>
      </c>
      <c r="E30" s="26" t="s">
        <v>7</v>
      </c>
      <c r="F30" s="22" t="s">
        <v>7</v>
      </c>
      <c r="G30" s="30"/>
      <c r="H30" s="40"/>
      <c r="I30" s="40"/>
    </row>
    <row r="31" spans="1:9" ht="45" x14ac:dyDescent="0.25">
      <c r="A31" s="15" t="s">
        <v>48</v>
      </c>
      <c r="B31" s="32" t="s">
        <v>49</v>
      </c>
      <c r="C31" s="6" t="s">
        <v>50</v>
      </c>
      <c r="D31" s="21">
        <v>750</v>
      </c>
      <c r="E31" s="25">
        <v>75</v>
      </c>
      <c r="F31" s="21">
        <f>MMULT(D31,E31)</f>
        <v>56250</v>
      </c>
      <c r="H31" s="38"/>
      <c r="I31" s="38"/>
    </row>
    <row r="32" spans="1:9" x14ac:dyDescent="0.25">
      <c r="A32" s="16" t="s">
        <v>7</v>
      </c>
      <c r="B32" s="35" t="s">
        <v>51</v>
      </c>
      <c r="C32" s="6"/>
      <c r="D32" s="21"/>
      <c r="E32" s="25"/>
      <c r="F32" s="28">
        <f>SUM(F31:F31)</f>
        <v>56250</v>
      </c>
      <c r="H32" s="38"/>
      <c r="I32" s="38"/>
    </row>
    <row r="33" spans="1:9" s="2" customFormat="1" ht="15.75" x14ac:dyDescent="0.25">
      <c r="A33" s="14" t="s">
        <v>52</v>
      </c>
      <c r="B33" s="34" t="s">
        <v>53</v>
      </c>
      <c r="C33" s="8" t="s">
        <v>7</v>
      </c>
      <c r="D33" s="22" t="s">
        <v>7</v>
      </c>
      <c r="E33" s="26" t="s">
        <v>7</v>
      </c>
      <c r="F33" s="22" t="s">
        <v>7</v>
      </c>
      <c r="G33" s="30"/>
      <c r="H33" s="40"/>
      <c r="I33" s="40"/>
    </row>
    <row r="34" spans="1:9" ht="75" x14ac:dyDescent="0.25">
      <c r="A34" s="15" t="s">
        <v>54</v>
      </c>
      <c r="B34" s="32" t="s">
        <v>55</v>
      </c>
      <c r="C34" s="6" t="s">
        <v>50</v>
      </c>
      <c r="D34" s="21">
        <v>750</v>
      </c>
      <c r="E34" s="25">
        <v>410</v>
      </c>
      <c r="F34" s="21">
        <f>MMULT(D34,E34)</f>
        <v>307500</v>
      </c>
      <c r="H34" s="38"/>
      <c r="I34" s="38"/>
    </row>
    <row r="35" spans="1:9" x14ac:dyDescent="0.25">
      <c r="A35" s="16" t="s">
        <v>7</v>
      </c>
      <c r="B35" s="35" t="s">
        <v>56</v>
      </c>
      <c r="C35" s="6"/>
      <c r="D35" s="21"/>
      <c r="E35" s="25"/>
      <c r="F35" s="28">
        <f>SUM(F34:F34)</f>
        <v>307500</v>
      </c>
      <c r="H35" s="38"/>
      <c r="I35" s="38"/>
    </row>
    <row r="36" spans="1:9" x14ac:dyDescent="0.25">
      <c r="A36" s="16" t="s">
        <v>7</v>
      </c>
      <c r="B36" s="35" t="s">
        <v>57</v>
      </c>
      <c r="C36" s="6"/>
      <c r="D36" s="21"/>
      <c r="E36" s="25"/>
      <c r="F36" s="28">
        <f>SUM(F32,F35)</f>
        <v>363750</v>
      </c>
      <c r="H36" s="38"/>
      <c r="I36" s="38"/>
    </row>
    <row r="37" spans="1:9" x14ac:dyDescent="0.25">
      <c r="A37" s="16" t="s">
        <v>7</v>
      </c>
      <c r="B37" s="35" t="s">
        <v>58</v>
      </c>
      <c r="C37" s="6"/>
      <c r="D37" s="21"/>
      <c r="E37" s="25"/>
      <c r="F37" s="28">
        <f>SUM(F36)</f>
        <v>363750</v>
      </c>
      <c r="H37" s="38"/>
      <c r="I37" s="38"/>
    </row>
    <row r="38" spans="1:9" x14ac:dyDescent="0.25">
      <c r="A38" s="12"/>
      <c r="B38" s="32"/>
      <c r="C38" s="6"/>
      <c r="D38" s="21"/>
      <c r="E38" s="25"/>
      <c r="F38" s="21"/>
      <c r="H38" s="38"/>
      <c r="I38" s="38"/>
    </row>
    <row r="39" spans="1:9" s="2" customFormat="1" ht="15.75" x14ac:dyDescent="0.25">
      <c r="A39" s="14" t="s">
        <v>59</v>
      </c>
      <c r="B39" s="34" t="s">
        <v>60</v>
      </c>
      <c r="C39" s="8" t="s">
        <v>7</v>
      </c>
      <c r="D39" s="22" t="s">
        <v>7</v>
      </c>
      <c r="E39" s="26" t="s">
        <v>7</v>
      </c>
      <c r="F39" s="22" t="s">
        <v>7</v>
      </c>
      <c r="G39" s="30"/>
      <c r="H39" s="40"/>
      <c r="I39" s="40"/>
    </row>
    <row r="40" spans="1:9" s="2" customFormat="1" ht="15.75" x14ac:dyDescent="0.25">
      <c r="A40" s="14" t="s">
        <v>61</v>
      </c>
      <c r="B40" s="34" t="s">
        <v>45</v>
      </c>
      <c r="C40" s="8" t="s">
        <v>7</v>
      </c>
      <c r="D40" s="22" t="s">
        <v>7</v>
      </c>
      <c r="E40" s="26" t="s">
        <v>7</v>
      </c>
      <c r="F40" s="22" t="s">
        <v>7</v>
      </c>
      <c r="G40" s="30"/>
      <c r="H40" s="40"/>
      <c r="I40" s="40"/>
    </row>
    <row r="41" spans="1:9" s="2" customFormat="1" ht="15.75" x14ac:dyDescent="0.25">
      <c r="A41" s="14" t="s">
        <v>62</v>
      </c>
      <c r="B41" s="34" t="s">
        <v>63</v>
      </c>
      <c r="C41" s="8" t="s">
        <v>7</v>
      </c>
      <c r="D41" s="22" t="s">
        <v>7</v>
      </c>
      <c r="E41" s="26" t="s">
        <v>7</v>
      </c>
      <c r="F41" s="22" t="s">
        <v>7</v>
      </c>
      <c r="G41" s="30"/>
      <c r="H41" s="40"/>
      <c r="I41" s="40"/>
    </row>
    <row r="42" spans="1:9" ht="60" x14ac:dyDescent="0.25">
      <c r="A42" s="15" t="s">
        <v>64</v>
      </c>
      <c r="B42" s="32" t="s">
        <v>65</v>
      </c>
      <c r="C42" s="6" t="s">
        <v>50</v>
      </c>
      <c r="D42" s="21">
        <v>125</v>
      </c>
      <c r="E42" s="25">
        <v>780</v>
      </c>
      <c r="F42" s="21">
        <f>MMULT(D42,E42)</f>
        <v>97500</v>
      </c>
      <c r="H42" s="38"/>
      <c r="I42" s="38"/>
    </row>
    <row r="43" spans="1:9" x14ac:dyDescent="0.25">
      <c r="A43" s="16" t="s">
        <v>7</v>
      </c>
      <c r="B43" s="35" t="s">
        <v>66</v>
      </c>
      <c r="C43" s="6"/>
      <c r="D43" s="21"/>
      <c r="E43" s="25"/>
      <c r="F43" s="28">
        <f>SUM(F42:F42)</f>
        <v>97500</v>
      </c>
      <c r="H43" s="38"/>
      <c r="I43" s="38"/>
    </row>
    <row r="44" spans="1:9" x14ac:dyDescent="0.25">
      <c r="A44" s="16" t="s">
        <v>7</v>
      </c>
      <c r="B44" s="35" t="s">
        <v>57</v>
      </c>
      <c r="C44" s="6"/>
      <c r="D44" s="21"/>
      <c r="E44" s="25"/>
      <c r="F44" s="28">
        <f>SUM(F43)</f>
        <v>97500</v>
      </c>
      <c r="H44" s="38"/>
      <c r="I44" s="38"/>
    </row>
    <row r="45" spans="1:9" x14ac:dyDescent="0.25">
      <c r="A45" s="16" t="s">
        <v>7</v>
      </c>
      <c r="B45" s="35" t="s">
        <v>67</v>
      </c>
      <c r="C45" s="6"/>
      <c r="D45" s="21"/>
      <c r="E45" s="25"/>
      <c r="F45" s="28">
        <f>SUM(F44)</f>
        <v>97500</v>
      </c>
      <c r="H45" s="38"/>
      <c r="I45" s="38"/>
    </row>
    <row r="46" spans="1:9" x14ac:dyDescent="0.25">
      <c r="A46" s="12"/>
      <c r="B46" s="32"/>
      <c r="C46" s="6"/>
      <c r="D46" s="21"/>
      <c r="E46" s="25"/>
      <c r="F46" s="21"/>
      <c r="H46" s="38"/>
      <c r="I46" s="38"/>
    </row>
    <row r="47" spans="1:9" s="2" customFormat="1" ht="15.75" x14ac:dyDescent="0.25">
      <c r="A47" s="14" t="s">
        <v>68</v>
      </c>
      <c r="B47" s="34" t="s">
        <v>69</v>
      </c>
      <c r="C47" s="8" t="s">
        <v>7</v>
      </c>
      <c r="D47" s="22" t="s">
        <v>7</v>
      </c>
      <c r="E47" s="26" t="s">
        <v>7</v>
      </c>
      <c r="F47" s="22" t="s">
        <v>7</v>
      </c>
      <c r="G47" s="30"/>
      <c r="H47" s="40"/>
      <c r="I47" s="40"/>
    </row>
    <row r="48" spans="1:9" s="2" customFormat="1" ht="15.75" x14ac:dyDescent="0.25">
      <c r="A48" s="14" t="s">
        <v>70</v>
      </c>
      <c r="B48" s="34" t="s">
        <v>45</v>
      </c>
      <c r="C48" s="8" t="s">
        <v>7</v>
      </c>
      <c r="D48" s="22" t="s">
        <v>7</v>
      </c>
      <c r="E48" s="26" t="s">
        <v>7</v>
      </c>
      <c r="F48" s="22" t="s">
        <v>7</v>
      </c>
      <c r="G48" s="30"/>
      <c r="H48" s="40"/>
      <c r="I48" s="40"/>
    </row>
    <row r="49" spans="1:9" s="2" customFormat="1" ht="15.75" x14ac:dyDescent="0.25">
      <c r="A49" s="14" t="s">
        <v>71</v>
      </c>
      <c r="B49" s="34" t="s">
        <v>63</v>
      </c>
      <c r="C49" s="8" t="s">
        <v>7</v>
      </c>
      <c r="D49" s="22" t="s">
        <v>7</v>
      </c>
      <c r="E49" s="26" t="s">
        <v>7</v>
      </c>
      <c r="F49" s="22" t="s">
        <v>7</v>
      </c>
      <c r="G49" s="30"/>
      <c r="H49" s="40"/>
      <c r="I49" s="40"/>
    </row>
    <row r="50" spans="1:9" ht="60" x14ac:dyDescent="0.25">
      <c r="A50" s="15" t="s">
        <v>72</v>
      </c>
      <c r="B50" s="32" t="s">
        <v>65</v>
      </c>
      <c r="C50" s="6" t="s">
        <v>50</v>
      </c>
      <c r="D50" s="21">
        <v>500</v>
      </c>
      <c r="E50" s="25">
        <v>780</v>
      </c>
      <c r="F50" s="21">
        <f>MMULT(D50,E50)</f>
        <v>390000</v>
      </c>
      <c r="H50" s="38"/>
      <c r="I50" s="38"/>
    </row>
    <row r="51" spans="1:9" x14ac:dyDescent="0.25">
      <c r="A51" s="16" t="s">
        <v>7</v>
      </c>
      <c r="B51" s="35" t="s">
        <v>66</v>
      </c>
      <c r="C51" s="6"/>
      <c r="D51" s="21"/>
      <c r="E51" s="25"/>
      <c r="F51" s="28">
        <f>SUM(F50:F50)</f>
        <v>390000</v>
      </c>
      <c r="H51" s="38"/>
      <c r="I51" s="38"/>
    </row>
    <row r="52" spans="1:9" s="2" customFormat="1" ht="15.75" x14ac:dyDescent="0.25">
      <c r="A52" s="14" t="s">
        <v>73</v>
      </c>
      <c r="B52" s="34" t="s">
        <v>74</v>
      </c>
      <c r="C52" s="8" t="s">
        <v>7</v>
      </c>
      <c r="D52" s="22" t="s">
        <v>7</v>
      </c>
      <c r="E52" s="26" t="s">
        <v>7</v>
      </c>
      <c r="F52" s="22" t="s">
        <v>7</v>
      </c>
      <c r="G52" s="30"/>
      <c r="H52" s="40"/>
      <c r="I52" s="40"/>
    </row>
    <row r="53" spans="1:9" ht="60" x14ac:dyDescent="0.25">
      <c r="A53" s="15" t="s">
        <v>75</v>
      </c>
      <c r="B53" s="32" t="s">
        <v>76</v>
      </c>
      <c r="C53" s="6" t="s">
        <v>3</v>
      </c>
      <c r="D53" s="21">
        <v>2</v>
      </c>
      <c r="E53" s="25">
        <v>3110</v>
      </c>
      <c r="F53" s="21">
        <f>MMULT(D53,E53)</f>
        <v>6220</v>
      </c>
      <c r="H53" s="38"/>
      <c r="I53" s="38"/>
    </row>
    <row r="54" spans="1:9" x14ac:dyDescent="0.25">
      <c r="A54" s="16" t="s">
        <v>7</v>
      </c>
      <c r="B54" s="35" t="s">
        <v>77</v>
      </c>
      <c r="C54" s="6"/>
      <c r="D54" s="21"/>
      <c r="E54" s="25"/>
      <c r="F54" s="28">
        <f>SUM(F53:F53)</f>
        <v>6220</v>
      </c>
      <c r="H54" s="38"/>
      <c r="I54" s="38"/>
    </row>
    <row r="55" spans="1:9" x14ac:dyDescent="0.25">
      <c r="A55" s="16" t="s">
        <v>7</v>
      </c>
      <c r="B55" s="35" t="s">
        <v>57</v>
      </c>
      <c r="C55" s="6"/>
      <c r="D55" s="21"/>
      <c r="E55" s="25"/>
      <c r="F55" s="28">
        <f>SUM(F51,F54)</f>
        <v>396220</v>
      </c>
      <c r="H55" s="38"/>
      <c r="I55" s="38"/>
    </row>
    <row r="56" spans="1:9" s="2" customFormat="1" ht="15.75" x14ac:dyDescent="0.25">
      <c r="A56" s="14" t="s">
        <v>78</v>
      </c>
      <c r="B56" s="34" t="s">
        <v>79</v>
      </c>
      <c r="C56" s="8" t="s">
        <v>7</v>
      </c>
      <c r="D56" s="22" t="s">
        <v>7</v>
      </c>
      <c r="E56" s="26" t="s">
        <v>7</v>
      </c>
      <c r="F56" s="22" t="s">
        <v>7</v>
      </c>
      <c r="G56" s="30"/>
      <c r="H56" s="40"/>
      <c r="I56" s="40"/>
    </row>
    <row r="57" spans="1:9" s="2" customFormat="1" ht="15.75" x14ac:dyDescent="0.25">
      <c r="A57" s="14" t="s">
        <v>80</v>
      </c>
      <c r="B57" s="34" t="s">
        <v>81</v>
      </c>
      <c r="C57" s="8" t="s">
        <v>7</v>
      </c>
      <c r="D57" s="22" t="s">
        <v>7</v>
      </c>
      <c r="E57" s="26" t="s">
        <v>7</v>
      </c>
      <c r="F57" s="22" t="s">
        <v>7</v>
      </c>
      <c r="G57" s="30"/>
      <c r="H57" s="40"/>
      <c r="I57" s="40"/>
    </row>
    <row r="58" spans="1:9" ht="30" x14ac:dyDescent="0.25">
      <c r="A58" s="15" t="s">
        <v>82</v>
      </c>
      <c r="B58" s="32" t="s">
        <v>83</v>
      </c>
      <c r="C58" s="6" t="s">
        <v>84</v>
      </c>
      <c r="D58" s="21">
        <v>10</v>
      </c>
      <c r="E58" s="25">
        <v>2300</v>
      </c>
      <c r="F58" s="21">
        <f>MMULT(D58,E58)</f>
        <v>23000</v>
      </c>
      <c r="H58" s="38"/>
      <c r="I58" s="38"/>
    </row>
    <row r="59" spans="1:9" ht="30" x14ac:dyDescent="0.25">
      <c r="A59" s="15" t="s">
        <v>85</v>
      </c>
      <c r="B59" s="32" t="s">
        <v>86</v>
      </c>
      <c r="C59" s="6" t="s">
        <v>84</v>
      </c>
      <c r="D59" s="21">
        <v>10</v>
      </c>
      <c r="E59" s="25">
        <v>3300</v>
      </c>
      <c r="F59" s="21">
        <f>MMULT(D59,E59)</f>
        <v>33000</v>
      </c>
      <c r="H59" s="38"/>
      <c r="I59" s="38"/>
    </row>
    <row r="60" spans="1:9" x14ac:dyDescent="0.25">
      <c r="A60" s="16" t="s">
        <v>7</v>
      </c>
      <c r="B60" s="35" t="s">
        <v>87</v>
      </c>
      <c r="C60" s="6"/>
      <c r="D60" s="21"/>
      <c r="E60" s="25"/>
      <c r="F60" s="28">
        <f>SUM(F58:F59)</f>
        <v>56000</v>
      </c>
      <c r="H60" s="38"/>
      <c r="I60" s="38"/>
    </row>
    <row r="61" spans="1:9" x14ac:dyDescent="0.25">
      <c r="A61" s="16" t="s">
        <v>7</v>
      </c>
      <c r="B61" s="35" t="s">
        <v>88</v>
      </c>
      <c r="C61" s="6"/>
      <c r="D61" s="21"/>
      <c r="E61" s="25"/>
      <c r="F61" s="28">
        <f>SUM(F60)</f>
        <v>56000</v>
      </c>
      <c r="H61" s="38"/>
      <c r="I61" s="38"/>
    </row>
    <row r="62" spans="1:9" s="2" customFormat="1" ht="15.75" x14ac:dyDescent="0.25">
      <c r="A62" s="14" t="s">
        <v>89</v>
      </c>
      <c r="B62" s="34" t="s">
        <v>90</v>
      </c>
      <c r="C62" s="8" t="s">
        <v>7</v>
      </c>
      <c r="D62" s="22" t="s">
        <v>7</v>
      </c>
      <c r="E62" s="26" t="s">
        <v>7</v>
      </c>
      <c r="F62" s="22" t="s">
        <v>7</v>
      </c>
      <c r="G62" s="30"/>
      <c r="H62" s="40"/>
      <c r="I62" s="40"/>
    </row>
    <row r="63" spans="1:9" s="2" customFormat="1" ht="15.75" x14ac:dyDescent="0.25">
      <c r="A63" s="14" t="s">
        <v>91</v>
      </c>
      <c r="B63" s="34" t="s">
        <v>92</v>
      </c>
      <c r="C63" s="8" t="s">
        <v>7</v>
      </c>
      <c r="D63" s="22" t="s">
        <v>7</v>
      </c>
      <c r="E63" s="26" t="s">
        <v>7</v>
      </c>
      <c r="F63" s="22" t="s">
        <v>7</v>
      </c>
      <c r="G63" s="30"/>
      <c r="H63" s="40"/>
      <c r="I63" s="40"/>
    </row>
    <row r="64" spans="1:9" x14ac:dyDescent="0.25">
      <c r="A64" s="15" t="s">
        <v>93</v>
      </c>
      <c r="B64" s="32" t="s">
        <v>94</v>
      </c>
      <c r="C64" s="6" t="s">
        <v>38</v>
      </c>
      <c r="D64" s="21">
        <v>1</v>
      </c>
      <c r="E64" s="25">
        <v>36000</v>
      </c>
      <c r="F64" s="21">
        <f>MMULT(D64,E64)</f>
        <v>36000</v>
      </c>
      <c r="H64" s="38"/>
      <c r="I64" s="38"/>
    </row>
    <row r="65" spans="1:9" x14ac:dyDescent="0.25">
      <c r="A65" s="16" t="s">
        <v>7</v>
      </c>
      <c r="B65" s="35" t="s">
        <v>95</v>
      </c>
      <c r="C65" s="6"/>
      <c r="D65" s="21"/>
      <c r="E65" s="25"/>
      <c r="F65" s="28">
        <f>SUM(F64:F64)</f>
        <v>36000</v>
      </c>
      <c r="H65" s="38"/>
      <c r="I65" s="38"/>
    </row>
    <row r="66" spans="1:9" x14ac:dyDescent="0.25">
      <c r="A66" s="16" t="s">
        <v>7</v>
      </c>
      <c r="B66" s="35" t="s">
        <v>96</v>
      </c>
      <c r="C66" s="6"/>
      <c r="D66" s="21"/>
      <c r="E66" s="25"/>
      <c r="F66" s="28">
        <f>SUM(F65)</f>
        <v>36000</v>
      </c>
      <c r="H66" s="38"/>
      <c r="I66" s="38"/>
    </row>
    <row r="67" spans="1:9" x14ac:dyDescent="0.25">
      <c r="A67" s="16" t="s">
        <v>7</v>
      </c>
      <c r="B67" s="35" t="s">
        <v>97</v>
      </c>
      <c r="C67" s="6"/>
      <c r="D67" s="21"/>
      <c r="E67" s="25"/>
      <c r="F67" s="28">
        <f>SUM(F55,F61,F66)</f>
        <v>488220</v>
      </c>
      <c r="H67" s="38"/>
      <c r="I67" s="38"/>
    </row>
    <row r="68" spans="1:9" x14ac:dyDescent="0.25">
      <c r="A68" s="12"/>
      <c r="B68" s="32"/>
      <c r="C68" s="6"/>
      <c r="D68" s="21"/>
      <c r="E68" s="25"/>
      <c r="F68" s="21"/>
      <c r="H68" s="38"/>
      <c r="I68" s="38"/>
    </row>
    <row r="69" spans="1:9" s="2" customFormat="1" ht="15.75" x14ac:dyDescent="0.25">
      <c r="A69" s="14" t="s">
        <v>98</v>
      </c>
      <c r="B69" s="34" t="s">
        <v>99</v>
      </c>
      <c r="C69" s="8" t="s">
        <v>7</v>
      </c>
      <c r="D69" s="22" t="s">
        <v>7</v>
      </c>
      <c r="E69" s="26" t="s">
        <v>7</v>
      </c>
      <c r="F69" s="22" t="s">
        <v>7</v>
      </c>
      <c r="G69" s="30"/>
      <c r="H69" s="40"/>
      <c r="I69" s="40"/>
    </row>
    <row r="70" spans="1:9" s="2" customFormat="1" ht="15.75" x14ac:dyDescent="0.25">
      <c r="A70" s="14" t="s">
        <v>100</v>
      </c>
      <c r="B70" s="34" t="s">
        <v>45</v>
      </c>
      <c r="C70" s="8" t="s">
        <v>7</v>
      </c>
      <c r="D70" s="22" t="s">
        <v>7</v>
      </c>
      <c r="E70" s="26" t="s">
        <v>7</v>
      </c>
      <c r="F70" s="22" t="s">
        <v>7</v>
      </c>
      <c r="G70" s="30"/>
      <c r="H70" s="40"/>
      <c r="I70" s="40"/>
    </row>
    <row r="71" spans="1:9" s="2" customFormat="1" ht="15.75" x14ac:dyDescent="0.25">
      <c r="A71" s="14" t="s">
        <v>101</v>
      </c>
      <c r="B71" s="34" t="s">
        <v>102</v>
      </c>
      <c r="C71" s="8" t="s">
        <v>7</v>
      </c>
      <c r="D71" s="22" t="s">
        <v>7</v>
      </c>
      <c r="E71" s="26" t="s">
        <v>7</v>
      </c>
      <c r="F71" s="22" t="s">
        <v>7</v>
      </c>
      <c r="G71" s="30"/>
      <c r="H71" s="40"/>
      <c r="I71" s="40"/>
    </row>
    <row r="72" spans="1:9" x14ac:dyDescent="0.25">
      <c r="A72" s="15" t="s">
        <v>103</v>
      </c>
      <c r="B72" s="32" t="s">
        <v>104</v>
      </c>
      <c r="C72" s="6" t="s">
        <v>50</v>
      </c>
      <c r="D72" s="21">
        <v>1400</v>
      </c>
      <c r="E72" s="25">
        <v>34</v>
      </c>
      <c r="F72" s="21">
        <f>MMULT(D72,E72)</f>
        <v>47600</v>
      </c>
      <c r="H72" s="38"/>
      <c r="I72" s="38"/>
    </row>
    <row r="73" spans="1:9" x14ac:dyDescent="0.25">
      <c r="A73" s="16" t="s">
        <v>7</v>
      </c>
      <c r="B73" s="35" t="s">
        <v>105</v>
      </c>
      <c r="C73" s="6"/>
      <c r="D73" s="21"/>
      <c r="E73" s="25"/>
      <c r="F73" s="28">
        <f>SUM(F72:F72)</f>
        <v>47600</v>
      </c>
      <c r="H73" s="38"/>
      <c r="I73" s="38"/>
    </row>
    <row r="74" spans="1:9" s="2" customFormat="1" ht="15.75" x14ac:dyDescent="0.25">
      <c r="A74" s="14" t="s">
        <v>106</v>
      </c>
      <c r="B74" s="34" t="s">
        <v>53</v>
      </c>
      <c r="C74" s="8" t="s">
        <v>7</v>
      </c>
      <c r="D74" s="22" t="s">
        <v>7</v>
      </c>
      <c r="E74" s="26" t="s">
        <v>7</v>
      </c>
      <c r="F74" s="22" t="s">
        <v>7</v>
      </c>
      <c r="G74" s="30"/>
      <c r="H74" s="40"/>
      <c r="I74" s="40"/>
    </row>
    <row r="75" spans="1:9" ht="75" x14ac:dyDescent="0.25">
      <c r="A75" s="15" t="s">
        <v>107</v>
      </c>
      <c r="B75" s="32" t="s">
        <v>55</v>
      </c>
      <c r="C75" s="6" t="s">
        <v>50</v>
      </c>
      <c r="D75" s="21">
        <v>1400</v>
      </c>
      <c r="E75" s="25">
        <v>410</v>
      </c>
      <c r="F75" s="21">
        <f>MMULT(D75,E75)</f>
        <v>574000</v>
      </c>
      <c r="H75" s="38"/>
      <c r="I75" s="38"/>
    </row>
    <row r="76" spans="1:9" x14ac:dyDescent="0.25">
      <c r="A76" s="16" t="s">
        <v>7</v>
      </c>
      <c r="B76" s="35" t="s">
        <v>56</v>
      </c>
      <c r="C76" s="6"/>
      <c r="D76" s="21"/>
      <c r="E76" s="25"/>
      <c r="F76" s="28">
        <f>SUM(F75:F75)</f>
        <v>574000</v>
      </c>
      <c r="H76" s="38"/>
      <c r="I76" s="38"/>
    </row>
    <row r="77" spans="1:9" s="2" customFormat="1" ht="15.75" x14ac:dyDescent="0.25">
      <c r="A77" s="14" t="s">
        <v>108</v>
      </c>
      <c r="B77" s="34" t="s">
        <v>74</v>
      </c>
      <c r="C77" s="8" t="s">
        <v>7</v>
      </c>
      <c r="D77" s="22" t="s">
        <v>7</v>
      </c>
      <c r="E77" s="26" t="s">
        <v>7</v>
      </c>
      <c r="F77" s="22" t="s">
        <v>7</v>
      </c>
      <c r="G77" s="30"/>
      <c r="H77" s="40"/>
      <c r="I77" s="40"/>
    </row>
    <row r="78" spans="1:9" ht="60" x14ac:dyDescent="0.25">
      <c r="A78" s="15" t="s">
        <v>109</v>
      </c>
      <c r="B78" s="32" t="s">
        <v>110</v>
      </c>
      <c r="C78" s="6" t="s">
        <v>3</v>
      </c>
      <c r="D78" s="21">
        <v>2</v>
      </c>
      <c r="E78" s="25">
        <v>3110</v>
      </c>
      <c r="F78" s="21">
        <f>MMULT(D78,E78)</f>
        <v>6220</v>
      </c>
      <c r="H78" s="38"/>
      <c r="I78" s="38"/>
    </row>
    <row r="79" spans="1:9" ht="60" x14ac:dyDescent="0.25">
      <c r="A79" s="15" t="s">
        <v>111</v>
      </c>
      <c r="B79" s="32" t="s">
        <v>112</v>
      </c>
      <c r="C79" s="6" t="s">
        <v>3</v>
      </c>
      <c r="D79" s="21">
        <v>1</v>
      </c>
      <c r="E79" s="25">
        <v>5280</v>
      </c>
      <c r="F79" s="21">
        <f>MMULT(D79,E79)</f>
        <v>5280</v>
      </c>
      <c r="H79" s="38"/>
      <c r="I79" s="38"/>
    </row>
    <row r="80" spans="1:9" ht="30" x14ac:dyDescent="0.25">
      <c r="A80" s="15" t="s">
        <v>113</v>
      </c>
      <c r="B80" s="32" t="s">
        <v>114</v>
      </c>
      <c r="C80" s="6" t="s">
        <v>115</v>
      </c>
      <c r="D80" s="21">
        <v>2</v>
      </c>
      <c r="E80" s="25">
        <v>940</v>
      </c>
      <c r="F80" s="21">
        <f>MMULT(D80,E80)</f>
        <v>1880</v>
      </c>
      <c r="H80" s="38"/>
      <c r="I80" s="38"/>
    </row>
    <row r="81" spans="1:9" x14ac:dyDescent="0.25">
      <c r="A81" s="16" t="s">
        <v>7</v>
      </c>
      <c r="B81" s="35" t="s">
        <v>77</v>
      </c>
      <c r="C81" s="6"/>
      <c r="D81" s="21"/>
      <c r="E81" s="25"/>
      <c r="F81" s="28">
        <f>SUM(F78:F80)</f>
        <v>13380</v>
      </c>
      <c r="H81" s="38"/>
      <c r="I81" s="38"/>
    </row>
    <row r="82" spans="1:9" x14ac:dyDescent="0.25">
      <c r="A82" s="16" t="s">
        <v>7</v>
      </c>
      <c r="B82" s="35" t="s">
        <v>57</v>
      </c>
      <c r="C82" s="6"/>
      <c r="D82" s="21"/>
      <c r="E82" s="25"/>
      <c r="F82" s="28">
        <f>SUM(F73,F76,F81)</f>
        <v>634980</v>
      </c>
      <c r="H82" s="38"/>
      <c r="I82" s="38"/>
    </row>
    <row r="83" spans="1:9" x14ac:dyDescent="0.25">
      <c r="A83" s="16" t="s">
        <v>7</v>
      </c>
      <c r="B83" s="35" t="s">
        <v>116</v>
      </c>
      <c r="C83" s="6"/>
      <c r="D83" s="21"/>
      <c r="E83" s="25"/>
      <c r="F83" s="28">
        <f>SUM(F82)</f>
        <v>634980</v>
      </c>
      <c r="H83" s="38"/>
      <c r="I83" s="38"/>
    </row>
    <row r="84" spans="1:9" x14ac:dyDescent="0.25">
      <c r="A84" s="12"/>
      <c r="B84" s="32"/>
      <c r="C84" s="6"/>
      <c r="D84" s="21"/>
      <c r="E84" s="25"/>
      <c r="F84" s="21"/>
      <c r="H84" s="38"/>
      <c r="I84" s="38"/>
    </row>
    <row r="85" spans="1:9" x14ac:dyDescent="0.25">
      <c r="A85" s="12"/>
      <c r="B85" s="32" t="s">
        <v>117</v>
      </c>
      <c r="C85" s="6"/>
      <c r="D85" s="21"/>
      <c r="E85" s="25"/>
      <c r="F85" s="21"/>
      <c r="H85" s="38"/>
      <c r="I85" s="38"/>
    </row>
    <row r="86" spans="1:9" x14ac:dyDescent="0.25">
      <c r="A86" s="12"/>
      <c r="B86" s="32"/>
      <c r="C86" s="6"/>
      <c r="D86" s="21"/>
      <c r="E86" s="25"/>
      <c r="F86" s="21"/>
      <c r="H86" s="38"/>
      <c r="I86" s="38"/>
    </row>
    <row r="87" spans="1:9" x14ac:dyDescent="0.25">
      <c r="A87" s="12" t="s">
        <v>7</v>
      </c>
      <c r="B87" s="32" t="s">
        <v>118</v>
      </c>
      <c r="C87" s="6"/>
      <c r="D87" s="21"/>
      <c r="E87" s="25"/>
      <c r="F87" s="21">
        <f>F26</f>
        <v>33000</v>
      </c>
      <c r="H87" s="38"/>
      <c r="I87" s="38"/>
    </row>
    <row r="88" spans="1:9" x14ac:dyDescent="0.25">
      <c r="A88" s="12" t="s">
        <v>7</v>
      </c>
      <c r="B88" s="32" t="s">
        <v>119</v>
      </c>
      <c r="C88" s="6"/>
      <c r="D88" s="21"/>
      <c r="E88" s="25"/>
      <c r="F88" s="21">
        <f>F37</f>
        <v>363750</v>
      </c>
      <c r="H88" s="38"/>
      <c r="I88" s="38"/>
    </row>
    <row r="89" spans="1:9" x14ac:dyDescent="0.25">
      <c r="A89" s="12" t="s">
        <v>7</v>
      </c>
      <c r="B89" s="32" t="s">
        <v>120</v>
      </c>
      <c r="C89" s="6"/>
      <c r="D89" s="21"/>
      <c r="E89" s="25"/>
      <c r="F89" s="21">
        <f>F45</f>
        <v>97500</v>
      </c>
      <c r="H89" s="38"/>
      <c r="I89" s="38"/>
    </row>
    <row r="90" spans="1:9" x14ac:dyDescent="0.25">
      <c r="A90" s="12" t="s">
        <v>7</v>
      </c>
      <c r="B90" s="32" t="s">
        <v>121</v>
      </c>
      <c r="C90" s="6"/>
      <c r="D90" s="21"/>
      <c r="E90" s="25"/>
      <c r="F90" s="21">
        <f>F67</f>
        <v>488220</v>
      </c>
      <c r="H90" s="38"/>
      <c r="I90" s="38"/>
    </row>
    <row r="91" spans="1:9" x14ac:dyDescent="0.25">
      <c r="A91" s="12" t="s">
        <v>7</v>
      </c>
      <c r="B91" s="32" t="s">
        <v>122</v>
      </c>
      <c r="C91" s="6"/>
      <c r="D91" s="21"/>
      <c r="E91" s="25"/>
      <c r="F91" s="21">
        <f>F83</f>
        <v>634980</v>
      </c>
      <c r="H91" s="38"/>
      <c r="I91" s="38"/>
    </row>
    <row r="92" spans="1:9" x14ac:dyDescent="0.25">
      <c r="A92" s="12"/>
      <c r="B92" s="32"/>
      <c r="C92" s="6"/>
      <c r="D92" s="21"/>
      <c r="E92" s="25"/>
      <c r="F92" s="21"/>
      <c r="H92" s="38"/>
      <c r="I92" s="38"/>
    </row>
    <row r="93" spans="1:9" x14ac:dyDescent="0.25">
      <c r="A93" s="12"/>
      <c r="B93" s="32" t="s">
        <v>123</v>
      </c>
      <c r="C93" s="6"/>
      <c r="D93" s="21"/>
      <c r="E93" s="25"/>
      <c r="F93" s="21">
        <f>SUM(F87:F91)</f>
        <v>1617450</v>
      </c>
      <c r="H93" s="38"/>
      <c r="I93" s="38"/>
    </row>
    <row r="94" spans="1:9" x14ac:dyDescent="0.25">
      <c r="A94" s="16" t="s">
        <v>7</v>
      </c>
      <c r="B94" s="35" t="s">
        <v>124</v>
      </c>
      <c r="C94" s="6"/>
      <c r="D94" s="21"/>
      <c r="E94" s="25"/>
      <c r="F94" s="28">
        <f>(0 - (SUM(F93:F93) / 100 * 15))</f>
        <v>-242617.5</v>
      </c>
      <c r="H94" s="38"/>
      <c r="I94" s="38"/>
    </row>
    <row r="95" spans="1:9" x14ac:dyDescent="0.25">
      <c r="A95" s="16" t="s">
        <v>7</v>
      </c>
      <c r="B95" s="35" t="s">
        <v>125</v>
      </c>
      <c r="C95" s="6"/>
      <c r="D95" s="21"/>
      <c r="E95" s="25"/>
      <c r="F95" s="28">
        <f>SUM(F93:F94)</f>
        <v>1374832.5</v>
      </c>
      <c r="H95" s="38"/>
      <c r="I95" s="38"/>
    </row>
    <row r="96" spans="1:9" x14ac:dyDescent="0.25">
      <c r="A96" s="16" t="s">
        <v>7</v>
      </c>
      <c r="B96" s="35" t="s">
        <v>126</v>
      </c>
      <c r="C96" s="6"/>
      <c r="D96" s="21"/>
      <c r="E96" s="25"/>
      <c r="F96" s="28">
        <f>SUM(F95:F95)</f>
        <v>1374832.5</v>
      </c>
      <c r="H96" s="38"/>
      <c r="I96" s="38"/>
    </row>
    <row r="97" spans="1:9" x14ac:dyDescent="0.25">
      <c r="A97" s="16" t="s">
        <v>7</v>
      </c>
      <c r="B97" s="35" t="s">
        <v>127</v>
      </c>
      <c r="C97" s="6"/>
      <c r="D97" s="21"/>
      <c r="E97" s="25"/>
      <c r="F97" s="28">
        <f>(F96 * (1 / 100 * 18))</f>
        <v>247469.84999999998</v>
      </c>
      <c r="H97" s="38"/>
      <c r="I97" s="38"/>
    </row>
    <row r="98" spans="1:9" x14ac:dyDescent="0.25">
      <c r="A98" s="17" t="s">
        <v>7</v>
      </c>
      <c r="B98" s="36" t="s">
        <v>126</v>
      </c>
      <c r="C98" s="9"/>
      <c r="D98" s="23"/>
      <c r="E98" s="27"/>
      <c r="F98" s="29">
        <f>F96 + F97</f>
        <v>1622302.35</v>
      </c>
      <c r="H98" s="38"/>
      <c r="I98" s="38"/>
    </row>
  </sheetData>
  <sheetProtection algorithmName="SHA-512" hashValue="gwDf08MqnrgDD/JtTzW9S2FPKmkiRtychiZn80OQgfMVu+suXWbBtVOU2If4Gr5ZEYkZL9yeF4/wrcsCrx1FFA==" saltValue="qTrJXC8KrW7z7Gdcfm3i9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גדרות_ביטחון_מעלה_אדומים_</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עופרה שאול</cp:lastModifiedBy>
  <dcterms:modified xsi:type="dcterms:W3CDTF">2025-08-03T07:55:59Z</dcterms:modified>
</cp:coreProperties>
</file>